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5" windowWidth="10335" windowHeight="4815" activeTab="1"/>
  </bookViews>
  <sheets>
    <sheet name="доходы рб 1 пол." sheetId="5" r:id="rId1"/>
    <sheet name="расх. рб 1 пол." sheetId="6" r:id="rId2"/>
  </sheets>
  <calcPr calcId="124519"/>
</workbook>
</file>

<file path=xl/calcChain.xml><?xml version="1.0" encoding="utf-8"?>
<calcChain xmlns="http://schemas.openxmlformats.org/spreadsheetml/2006/main">
  <c r="F43" i="6"/>
  <c r="G23"/>
  <c r="G29"/>
  <c r="G31"/>
  <c r="G36"/>
  <c r="G38"/>
  <c r="G40"/>
  <c r="G14"/>
  <c r="G19"/>
  <c r="G4"/>
  <c r="G44" s="1"/>
  <c r="G42" s="1"/>
  <c r="G12"/>
  <c r="F27" i="5"/>
  <c r="F15"/>
  <c r="F10"/>
  <c r="F8"/>
  <c r="F6"/>
  <c r="F5" s="1"/>
  <c r="F4" s="1"/>
  <c r="D8" l="1"/>
  <c r="F8" i="6"/>
  <c r="D27" i="5"/>
  <c r="C27"/>
  <c r="F42" i="6"/>
  <c r="F41"/>
  <c r="E40"/>
  <c r="D40"/>
  <c r="F39"/>
  <c r="E38"/>
  <c r="D38"/>
  <c r="F37"/>
  <c r="E36"/>
  <c r="D36"/>
  <c r="F35"/>
  <c r="F34"/>
  <c r="F33"/>
  <c r="F32"/>
  <c r="E31"/>
  <c r="D31"/>
  <c r="F30"/>
  <c r="E29"/>
  <c r="F29" s="1"/>
  <c r="D29"/>
  <c r="F28"/>
  <c r="F27"/>
  <c r="F25"/>
  <c r="F24"/>
  <c r="E23"/>
  <c r="D23"/>
  <c r="F22"/>
  <c r="F21"/>
  <c r="F20"/>
  <c r="E19"/>
  <c r="D19"/>
  <c r="F18"/>
  <c r="F16"/>
  <c r="E14"/>
  <c r="D14"/>
  <c r="F13"/>
  <c r="E12"/>
  <c r="F12" s="1"/>
  <c r="D12"/>
  <c r="F11"/>
  <c r="F10"/>
  <c r="F9"/>
  <c r="F7"/>
  <c r="F6"/>
  <c r="F5"/>
  <c r="E4"/>
  <c r="D4"/>
  <c r="E47" i="5"/>
  <c r="E46"/>
  <c r="F45"/>
  <c r="D45"/>
  <c r="C45"/>
  <c r="E44"/>
  <c r="E43"/>
  <c r="E42"/>
  <c r="E41"/>
  <c r="E40"/>
  <c r="E39"/>
  <c r="E38"/>
  <c r="E37"/>
  <c r="E36"/>
  <c r="F35"/>
  <c r="D35"/>
  <c r="C35"/>
  <c r="E34"/>
  <c r="E26"/>
  <c r="E25"/>
  <c r="F24"/>
  <c r="D24"/>
  <c r="C24"/>
  <c r="C23" s="1"/>
  <c r="C22" s="1"/>
  <c r="E20"/>
  <c r="E19"/>
  <c r="E18"/>
  <c r="E17"/>
  <c r="E16"/>
  <c r="D15"/>
  <c r="C15"/>
  <c r="E14"/>
  <c r="E13"/>
  <c r="E12"/>
  <c r="E11"/>
  <c r="D10"/>
  <c r="C10"/>
  <c r="E9"/>
  <c r="C8"/>
  <c r="E8" s="1"/>
  <c r="E7"/>
  <c r="D6"/>
  <c r="E6" s="1"/>
  <c r="C6"/>
  <c r="C5"/>
  <c r="C4" s="1"/>
  <c r="E10" l="1"/>
  <c r="E15"/>
  <c r="E24"/>
  <c r="E35"/>
  <c r="E45"/>
  <c r="D44" i="6"/>
  <c r="F14"/>
  <c r="F19"/>
  <c r="F36"/>
  <c r="F40"/>
  <c r="E27" i="5"/>
  <c r="F23"/>
  <c r="F22" s="1"/>
  <c r="F49" s="1"/>
  <c r="D23"/>
  <c r="D22" s="1"/>
  <c r="E22" s="1"/>
  <c r="D5"/>
  <c r="F38" i="6"/>
  <c r="F31"/>
  <c r="F23"/>
  <c r="E44"/>
  <c r="F44" s="1"/>
  <c r="C49" i="5"/>
  <c r="F4" i="6"/>
  <c r="E23" i="5" l="1"/>
  <c r="E5"/>
  <c r="D4"/>
  <c r="D49" l="1"/>
  <c r="E49" s="1"/>
  <c r="E4"/>
</calcChain>
</file>

<file path=xl/sharedStrings.xml><?xml version="1.0" encoding="utf-8"?>
<sst xmlns="http://schemas.openxmlformats.org/spreadsheetml/2006/main" count="225" uniqueCount="159">
  <si>
    <t>Уточ.план на год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</si>
  <si>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</si>
  <si>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</si>
  <si>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</si>
  <si>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</si>
  <si>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</si>
  <si>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</si>
  <si>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</si>
  <si>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</si>
  <si>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</si>
  <si>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1 05 02000 01 1000 110</t>
  </si>
  <si>
    <t>Единый налог на вмененный доход для отдельных видов деятельности</t>
  </si>
  <si>
    <t>1 05 03011 01 1000 110</t>
  </si>
  <si>
    <t>Единый сельскохозяйственный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</si>
  <si>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</si>
  <si>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</si>
  <si>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</si>
  <si>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</si>
  <si>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</si>
  <si>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1 12 00000 00 0000 000 </t>
  </si>
  <si>
    <t>Платежи за пользование природными ресурсами</t>
  </si>
  <si>
    <t xml:space="preserve">1 14 00000 00 0000 000 </t>
  </si>
  <si>
    <t>Доходы от продажи материальных и нематериальных запасов</t>
  </si>
  <si>
    <t>1 15 00000 00 0000 000</t>
  </si>
  <si>
    <t>Административные платежи и сборы</t>
  </si>
  <si>
    <t>1 16 00000 00 0000 000</t>
  </si>
  <si>
    <t>Штрафы, санкции  , возмещение ущерба</t>
  </si>
  <si>
    <t>2 02 00000 00 0000 151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</si>
  <si>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</si>
  <si>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</si>
  <si>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муниципальных образований </t>
  </si>
  <si>
    <t>Прочие субсидии</t>
  </si>
  <si>
    <t>Субвенции от других бюджетов бюджетной системы Российской Федерации</t>
  </si>
  <si>
    <t>Субвенции на осуществление первичного воинского учета</t>
  </si>
  <si>
    <t>Субвенции на выплату единовременного пособия при всех формах уцстройства детей, лишенных родительского попечения, в семью</t>
  </si>
  <si>
    <t>Субвенции на ежемесячное денежное вознаграждение за классное руководство</t>
  </si>
  <si>
    <t>Субвенции на выполнение передаваемых полномочий</t>
  </si>
  <si>
    <t>Субвенции на содержание ребенка в семье опекуна и приемной семье, а также на оплату труда приемному родителю</t>
  </si>
  <si>
    <t>Субвенции на компенсацию части родительской платы за содержание ребенка в дошкольных учреждениях</t>
  </si>
  <si>
    <t>Прочие субвенции</t>
  </si>
  <si>
    <t>Иные межбюджетные трансферты</t>
  </si>
  <si>
    <t>Всего доходов</t>
  </si>
  <si>
    <t>Наименование</t>
  </si>
  <si>
    <t>РЗ</t>
  </si>
  <si>
    <t>ПР</t>
  </si>
  <si>
    <t>% испол. к год. назнач.</t>
  </si>
  <si>
    <t xml:space="preserve">Общегосударственные вопросы </t>
  </si>
  <si>
    <t>01</t>
  </si>
  <si>
    <t>Функционирование высшего должностного лица органов местного самоуправления</t>
  </si>
  <si>
    <t>02</t>
  </si>
  <si>
    <t>Функционирование законодательных (представительных) органов местного самоуправления</t>
  </si>
  <si>
    <t>03</t>
  </si>
  <si>
    <t>Функционирование местных администраций</t>
  </si>
  <si>
    <t>04</t>
  </si>
  <si>
    <t>Обеспечение деятельности финансовых, налоговых и таможенных органов и органов финансового контроля</t>
  </si>
  <si>
    <t>06</t>
  </si>
  <si>
    <t>Резервные фонды</t>
  </si>
  <si>
    <t>12</t>
  </si>
  <si>
    <t>Другие общегосударственные вопросы</t>
  </si>
  <si>
    <t>14</t>
  </si>
  <si>
    <t>Национальная экономика</t>
  </si>
  <si>
    <t>05</t>
  </si>
  <si>
    <t>Транспорт</t>
  </si>
  <si>
    <t>08</t>
  </si>
  <si>
    <t>Другие вопросы в национальной экономики</t>
  </si>
  <si>
    <t>Жилищно-коммунальное хозяйство</t>
  </si>
  <si>
    <t>Коммунальное хозяйство</t>
  </si>
  <si>
    <t>Образование</t>
  </si>
  <si>
    <t>07</t>
  </si>
  <si>
    <t xml:space="preserve"> 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</si>
  <si>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</si>
  <si>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</si>
  <si>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</si>
  <si>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</si>
  <si>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</t>
  </si>
  <si>
    <t>Телевидение и радиовещание</t>
  </si>
  <si>
    <t xml:space="preserve"> Физическая культура  и спорт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</si>
  <si>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</si>
  <si>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</si>
  <si>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</si>
  <si>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</si>
  <si>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</si>
  <si>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 xml:space="preserve">Другие вопросы в области социальной политики </t>
  </si>
  <si>
    <t>Межбюджетные трансферты</t>
  </si>
  <si>
    <t>11</t>
  </si>
  <si>
    <t>Дотации бюджетам поселений</t>
  </si>
  <si>
    <t>Всего расходов</t>
  </si>
  <si>
    <t>Дефицит бюджета</t>
  </si>
  <si>
    <t>Начальник финансового отдела                             Р.И.Бельчук</t>
  </si>
  <si>
    <t>13</t>
  </si>
  <si>
    <t>Национальная оборона</t>
  </si>
  <si>
    <t>Мобилизационная и войсковая подготовка</t>
  </si>
  <si>
    <t>Культура, кинематография</t>
  </si>
  <si>
    <t>00</t>
  </si>
  <si>
    <t>Массовый спорт</t>
  </si>
  <si>
    <t>Средства массовой информации</t>
  </si>
  <si>
    <t>Жилищное хозяйство</t>
  </si>
  <si>
    <t>Дорожное хозяйство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</si>
  <si>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</si>
  <si>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</si>
  <si>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Безмозмездные поступления от других бюджетов бюджетной системы</t>
  </si>
  <si>
    <t>2 00 00000 00 0000 151</t>
  </si>
  <si>
    <t xml:space="preserve">Безмозмездные поступления </t>
  </si>
  <si>
    <t>Уточнен. план на год</t>
  </si>
  <si>
    <t>Дотации на поддержку мер по обеспечению сбалансированности бюджетов</t>
  </si>
  <si>
    <t>1 03 00000 00 0000 000</t>
  </si>
  <si>
    <t>Налоги на товары (работы, услуги), реалиализуемые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</si>
  <si>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</si>
  <si>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1 03 02000 01 0000 110</t>
  </si>
  <si>
    <t>Прочие межбюджетные трансферты общего назначения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</si>
  <si>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</si>
  <si>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</si>
  <si>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1 05 04000 02 1000 110</t>
  </si>
  <si>
    <t>Налог, взимаемый в связи с применением патентной системы налогообложения</t>
  </si>
  <si>
    <t>2 02 10000 00 0000 151</t>
  </si>
  <si>
    <t>2 02 15001 00 0000 151</t>
  </si>
  <si>
    <t>2 02 20000 00 0000 151</t>
  </si>
  <si>
    <t>2 02 29999 00 0000 151</t>
  </si>
  <si>
    <t>2 02 30000 00 0000 151</t>
  </si>
  <si>
    <t>2 02 30021 00 0000 151</t>
  </si>
  <si>
    <t>2 02 30024 00 0000 151</t>
  </si>
  <si>
    <t>2 02 30027 00 0000 151</t>
  </si>
  <si>
    <t>2 02 30029 00 0000 151</t>
  </si>
  <si>
    <t>2 02 35082 00 0000 151</t>
  </si>
  <si>
    <t>2 02 35118 00 0000 151</t>
  </si>
  <si>
    <t>2 02 35260 00 0000 151</t>
  </si>
  <si>
    <t>2 02 39999 00 0000 151</t>
  </si>
  <si>
    <t>2 02 40014 00 0000 151</t>
  </si>
  <si>
    <t>2 02 49999 00 0000 151</t>
  </si>
  <si>
    <t>Дополнительное образование</t>
  </si>
  <si>
    <t xml:space="preserve">% испол.к год.  назнач. </t>
  </si>
  <si>
    <t>2 02 15002 00 0000 151</t>
  </si>
  <si>
    <t>2 02 40000 00 0000 151</t>
  </si>
  <si>
    <t>2 02 20216 00 0000 151</t>
  </si>
  <si>
    <t>Субсидии бюджетам на осуществление дорожной деятельности в отношении автомобильных дорог общего пользования</t>
  </si>
  <si>
    <t>Судебная система</t>
  </si>
  <si>
    <t>2 02 35120 00 0000 151</t>
  </si>
  <si>
    <t xml:space="preserve">Субвенции бюджетам муниципальных образований на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</si>
  <si>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</si>
  <si>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Сельское хозяйство</t>
  </si>
  <si>
    <t>Благоустройство</t>
  </si>
  <si>
    <t>1 17 00000 00 0000 000</t>
  </si>
  <si>
    <t>Прочие неналоговые доходы</t>
  </si>
  <si>
    <t>2 02 25555 00 0000 151</t>
  </si>
  <si>
    <t>2 02 20077 00 0000 151</t>
  </si>
  <si>
    <t>Субсидии на софинансирование капитальных вложений в объекты государственной (муниципальной) собственности</t>
  </si>
  <si>
    <t>2 02 25027 00 0000 151</t>
  </si>
  <si>
    <t>Субсидии бюджетам на реализацию мероприятий государственной программы Российской Федерации "Доступная среда"</t>
  </si>
  <si>
    <t>Иные дотации</t>
  </si>
  <si>
    <t>Исполнение районного бюджета по доходам на 1.07.2019 года</t>
  </si>
  <si>
    <t>Исполнено на 1.07.2019г.</t>
  </si>
  <si>
    <t>Исполне  но на 1.07.2018г.</t>
  </si>
  <si>
    <t>Исполнение бюджетных ассигнований на 1.07.2019 г. по расходам  районного бюджета</t>
  </si>
  <si>
    <t>Исполнено на 1.07.2018г.</t>
  </si>
  <si>
    <t>2 02 25169 00 0000 151</t>
  </si>
  <si>
    <t>Субсидии бюджетам на обновление материально-технической базы для формирования у обучающихся современных технодогических и гуманитарных навыков</t>
  </si>
  <si>
    <t>2 02 25497 00 0000 151</t>
  </si>
  <si>
    <t>Субсидии бюджетам на реализацию мероприятий по обеспечению жильем молодых семей</t>
  </si>
  <si>
    <t>Субсидии бюджетам на поддержку отрасли культуры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</si>
</sst>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0" fillId="0" borderId="0" xfId="0" applyFont="1"/>
    <xf numFmtId="0" fontId="22" fillId="0" borderId="10" xfId="1" applyFont="1" applyBorder="1"/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0" xfId="1" applyFont="1" applyBorder="1" applyAlignment="1">
      <alignment horizontal="center"/>
    </xf>
    <xf numFmtId="164" fontId="22" fillId="0" borderId="10" xfId="1" applyNumberFormat="1" applyFont="1" applyBorder="1"/>
    <xf numFmtId="0" fontId="22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0" xfId="1" applyFont="1" applyBorder="1"/>
    <xf numFmtId="0" fontId="21" fillId="0" borderId="10" xfId="1" applyFont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20" fillId="0" borderId="10" xfId="1" applyFont="1" applyBorder="1" applyAlignment="1">
      <alignment horizontal="center" vertical="center" wrapText="1"/>
    </xf>
    <xf numFmtId="0" fontId="20" fillId="0" borderId="10" xfId="1" applyFont="1" applyBorder="1"/>
    <xf numFmtId="0" fontId="23" fillId="0" borderId="0" xfId="0" applyFont="1"/>
    <xf numFmtId="0" fontId="22" fillId="0" borderId="10" xfId="43" applyFont="1" applyBorder="1" applyAlignment="1">
      <alignment horizontal="center" vertical="center" wrapText="1"/>
    </xf>
    <xf numFmtId="49" fontId="22" fillId="0" borderId="10" xfId="43" applyNumberFormat="1" applyFont="1" applyBorder="1" applyAlignment="1">
      <alignment horizontal="center" vertical="center" wrapText="1"/>
    </xf>
    <xf numFmtId="49" fontId="21" fillId="0" borderId="10" xfId="43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distributed"/>
    </xf>
    <xf numFmtId="0" fontId="24" fillId="0" borderId="15" xfId="0" applyFont="1" applyBorder="1" applyAlignment="1">
      <alignment horizontal="center" vertical="top" wrapText="1"/>
    </xf>
    <xf numFmtId="0" fontId="21" fillId="0" borderId="10" xfId="43" applyFont="1" applyBorder="1" applyAlignment="1">
      <alignment horizontal="center" vertical="center" wrapText="1"/>
    </xf>
    <xf numFmtId="0" fontId="25" fillId="0" borderId="10" xfId="1" applyFont="1" applyBorder="1"/>
    <xf numFmtId="0" fontId="24" fillId="0" borderId="15" xfId="0" applyFont="1" applyBorder="1" applyAlignment="1">
      <alignment horizontal="right" wrapText="1"/>
    </xf>
    <xf numFmtId="0" fontId="24" fillId="0" borderId="16" xfId="0" applyFont="1" applyBorder="1" applyAlignment="1">
      <alignment horizontal="right" wrapText="1"/>
    </xf>
    <xf numFmtId="0" fontId="24" fillId="0" borderId="10" xfId="0" applyFont="1" applyBorder="1"/>
    <xf numFmtId="0" fontId="21" fillId="0" borderId="10" xfId="43" applyFont="1" applyBorder="1" applyAlignment="1">
      <alignment horizontal="center" wrapText="1"/>
    </xf>
    <xf numFmtId="0" fontId="21" fillId="0" borderId="10" xfId="43" applyFont="1" applyBorder="1" applyAlignment="1">
      <alignment horizontal="center" vertical="justify"/>
    </xf>
    <xf numFmtId="0" fontId="21" fillId="0" borderId="10" xfId="43" applyFont="1" applyBorder="1" applyAlignment="1">
      <alignment horizontal="justify" vertical="justify"/>
    </xf>
    <xf numFmtId="0" fontId="24" fillId="0" borderId="0" xfId="0" applyFont="1"/>
    <xf numFmtId="0" fontId="26" fillId="0" borderId="0" xfId="0" applyFont="1"/>
    <xf numFmtId="0" fontId="27" fillId="0" borderId="10" xfId="43" applyFont="1" applyBorder="1"/>
    <xf numFmtId="164" fontId="27" fillId="0" borderId="10" xfId="43" applyNumberFormat="1" applyFont="1" applyBorder="1" applyAlignment="1">
      <alignment horizontal="center" vertical="center"/>
    </xf>
    <xf numFmtId="0" fontId="28" fillId="0" borderId="10" xfId="43" applyFont="1" applyBorder="1" applyAlignment="1">
      <alignment vertical="center"/>
    </xf>
    <xf numFmtId="0" fontId="27" fillId="0" borderId="10" xfId="43" applyFont="1" applyBorder="1" applyAlignment="1">
      <alignment vertical="center"/>
    </xf>
    <xf numFmtId="0" fontId="28" fillId="0" borderId="10" xfId="43" applyFont="1" applyBorder="1"/>
    <xf numFmtId="0" fontId="29" fillId="0" borderId="10" xfId="0" applyFont="1" applyBorder="1"/>
    <xf numFmtId="164" fontId="21" fillId="0" borderId="10" xfId="1" applyNumberFormat="1" applyFont="1" applyBorder="1"/>
    <xf numFmtId="0" fontId="24" fillId="0" borderId="14" xfId="0" applyFont="1" applyBorder="1" applyAlignment="1">
      <alignment horizontal="left" vertical="top" wrapText="1"/>
    </xf>
    <xf numFmtId="164" fontId="28" fillId="0" borderId="10" xfId="4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/>
    </xf>
    <xf numFmtId="0" fontId="21" fillId="0" borderId="12" xfId="1" applyFont="1" applyBorder="1" applyAlignment="1">
      <alignment horizontal="center" vertical="justify"/>
    </xf>
    <xf numFmtId="0" fontId="21" fillId="0" borderId="13" xfId="1" applyFont="1" applyBorder="1" applyAlignment="1">
      <alignment horizontal="center" vertical="justify"/>
    </xf>
    <xf numFmtId="0" fontId="30" fillId="0" borderId="11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0" xfId="1" applyFont="1" applyBorder="1" applyAlignment="1">
      <alignment horizontal="center" vertical="justify"/>
    </xf>
    <xf numFmtId="0" fontId="22" fillId="0" borderId="0" xfId="43" applyFont="1" applyAlignment="1">
      <alignment horizontal="center" vertical="justify"/>
    </xf>
    <xf numFmtId="0" fontId="21" fillId="0" borderId="0" xfId="43" applyFont="1" applyAlignment="1">
      <alignment horizontal="center"/>
    </xf>
  </cellXfs>
  <cellStyles count="85">
    <cellStyle name="20% - Акцент1 2" xfId="2"/>
    <cellStyle name="20% - Акцент1 3" xfId="44"/>
    <cellStyle name="20% - Акцент2 2" xfId="3"/>
    <cellStyle name="20% - Акцент2 3" xfId="45"/>
    <cellStyle name="20% - Акцент3 2" xfId="4"/>
    <cellStyle name="20% - Акцент3 3" xfId="46"/>
    <cellStyle name="20% - Акцент4 2" xfId="5"/>
    <cellStyle name="20% - Акцент4 3" xfId="47"/>
    <cellStyle name="20% - Акцент5 2" xfId="6"/>
    <cellStyle name="20% - Акцент5 3" xfId="48"/>
    <cellStyle name="20% - Акцент6 2" xfId="7"/>
    <cellStyle name="20% - Акцент6 3" xfId="49"/>
    <cellStyle name="40% - Акцент1 2" xfId="8"/>
    <cellStyle name="40% - Акцент1 3" xfId="50"/>
    <cellStyle name="40% - Акцент2 2" xfId="9"/>
    <cellStyle name="40% - Акцент2 3" xfId="51"/>
    <cellStyle name="40% - Акцент3 2" xfId="10"/>
    <cellStyle name="40% - Акцент3 3" xfId="52"/>
    <cellStyle name="40% - Акцент4 2" xfId="11"/>
    <cellStyle name="40% - Акцент4 3" xfId="53"/>
    <cellStyle name="40% - Акцент5 2" xfId="12"/>
    <cellStyle name="40% - Акцент5 3" xfId="54"/>
    <cellStyle name="40% - Акцент6 2" xfId="13"/>
    <cellStyle name="40% - Акцент6 3" xfId="55"/>
    <cellStyle name="60% - Акцент1 2" xfId="14"/>
    <cellStyle name="60% - Акцент1 3" xfId="56"/>
    <cellStyle name="60% - Акцент2 2" xfId="15"/>
    <cellStyle name="60% - Акцент2 3" xfId="57"/>
    <cellStyle name="60% - Акцент3 2" xfId="16"/>
    <cellStyle name="60% - Акцент3 3" xfId="58"/>
    <cellStyle name="60% - Акцент4 2" xfId="17"/>
    <cellStyle name="60% - Акцент4 3" xfId="59"/>
    <cellStyle name="60% - Акцент5 2" xfId="18"/>
    <cellStyle name="60% - Акцент5 3" xfId="60"/>
    <cellStyle name="60% - Акцент6 2" xfId="19"/>
    <cellStyle name="60% - Акцент6 3" xfId="61"/>
    <cellStyle name="Акцент1 2" xfId="20"/>
    <cellStyle name="Акцент1 3" xfId="62"/>
    <cellStyle name="Акцент2 2" xfId="21"/>
    <cellStyle name="Акцент2 3" xfId="63"/>
    <cellStyle name="Акцент3 2" xfId="22"/>
    <cellStyle name="Акцент3 3" xfId="64"/>
    <cellStyle name="Акцент4 2" xfId="23"/>
    <cellStyle name="Акцент4 3" xfId="65"/>
    <cellStyle name="Акцент5 2" xfId="24"/>
    <cellStyle name="Акцент5 3" xfId="66"/>
    <cellStyle name="Акцент6 2" xfId="25"/>
    <cellStyle name="Акцент6 3" xfId="67"/>
    <cellStyle name="Ввод  2" xfId="26"/>
    <cellStyle name="Ввод  3" xfId="68"/>
    <cellStyle name="Вывод 2" xfId="27"/>
    <cellStyle name="Вывод 3" xfId="69"/>
    <cellStyle name="Вычисление 2" xfId="28"/>
    <cellStyle name="Вычисление 3" xfId="70"/>
    <cellStyle name="Заголовок 1 2" xfId="29"/>
    <cellStyle name="Заголовок 1 3" xfId="71"/>
    <cellStyle name="Заголовок 2 2" xfId="30"/>
    <cellStyle name="Заголовок 2 3" xfId="72"/>
    <cellStyle name="Заголовок 3 2" xfId="31"/>
    <cellStyle name="Заголовок 3 3" xfId="73"/>
    <cellStyle name="Заголовок 4 2" xfId="32"/>
    <cellStyle name="Заголовок 4 3" xfId="74"/>
    <cellStyle name="Итог 2" xfId="33"/>
    <cellStyle name="Итог 3" xfId="75"/>
    <cellStyle name="Контрольная ячейка 2" xfId="34"/>
    <cellStyle name="Контрольная ячейка 3" xfId="76"/>
    <cellStyle name="Название 2" xfId="35"/>
    <cellStyle name="Название 3" xfId="77"/>
    <cellStyle name="Нейтральный 2" xfId="36"/>
    <cellStyle name="Нейтральный 3" xfId="78"/>
    <cellStyle name="Обычный" xfId="0" builtinId="0"/>
    <cellStyle name="Обычный 2" xfId="1"/>
    <cellStyle name="Обычный 3" xfId="43"/>
    <cellStyle name="Плохой 2" xfId="37"/>
    <cellStyle name="Плохой 3" xfId="79"/>
    <cellStyle name="Пояснение 2" xfId="38"/>
    <cellStyle name="Пояснение 3" xfId="80"/>
    <cellStyle name="Примечание 2" xfId="39"/>
    <cellStyle name="Примечание 3" xfId="81"/>
    <cellStyle name="Связанная ячейка 2" xfId="40"/>
    <cellStyle name="Связанная ячейка 3" xfId="82"/>
    <cellStyle name="Текст предупреждения 2" xfId="41"/>
    <cellStyle name="Текст предупреждения 3" xfId="83"/>
    <cellStyle name="Хороший 2" xfId="42"/>
    <cellStyle name="Хороший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opLeftCell="A46" workbookViewId="0">
      <selection activeCell="A33" sqref="A33:C33"/>
    </sheetView>
  </sheetViews>
  <sheetFormatPr defaultRowHeight="15"/>
  <cols>
    <col min="1" max="1" width="19.7109375" customWidth="1"/>
    <col min="2" max="2" width="33.7109375" customWidth="1"/>
    <col min="3" max="4" width="10.28515625" customWidth="1"/>
    <col min="5" max="5" width="7.85546875" customWidth="1"/>
    <col min="6" max="6" width="9" customWidth="1"/>
  </cols>
  <sheetData>
    <row r="1" spans="1:6" ht="15.75">
      <c r="A1" s="45" t="s">
        <v>149</v>
      </c>
      <c r="B1" s="45"/>
      <c r="C1" s="45"/>
      <c r="D1" s="45"/>
      <c r="E1" s="46"/>
      <c r="F1" s="32"/>
    </row>
    <row r="2" spans="1:6" ht="15" customHeight="1">
      <c r="A2" s="47"/>
      <c r="B2" s="47"/>
      <c r="C2" s="43" t="s">
        <v>0</v>
      </c>
      <c r="D2" s="43" t="s">
        <v>150</v>
      </c>
      <c r="E2" s="49" t="s">
        <v>130</v>
      </c>
      <c r="F2" s="43" t="s">
        <v>151</v>
      </c>
    </row>
    <row r="3" spans="1:6" ht="47.25" customHeight="1">
      <c r="A3" s="48"/>
      <c r="B3" s="48"/>
      <c r="C3" s="44"/>
      <c r="D3" s="44"/>
      <c r="E3" s="49"/>
      <c r="F3" s="44"/>
    </row>
    <row r="4" spans="1:6">
      <c r="A4" s="5" t="s">
        <v>1</v>
      </c>
      <c r="B4" s="6" t="s">
        <v>2</v>
      </c>
      <c r="C4" s="3">
        <f>C5+C15</f>
        <v>74115.5</v>
      </c>
      <c r="D4" s="3">
        <f>D5+D15</f>
        <v>35236.6</v>
      </c>
      <c r="E4" s="7">
        <f t="shared" ref="E4:E49" si="0">D4/C4*100</f>
        <v>47.542821676977148</v>
      </c>
      <c r="F4" s="3">
        <f>F5+F15</f>
        <v>28650.1</v>
      </c>
    </row>
    <row r="5" spans="1:6">
      <c r="A5" s="5"/>
      <c r="B5" s="6" t="s">
        <v>3</v>
      </c>
      <c r="C5" s="3">
        <f>C6+C10+C14+C8</f>
        <v>59044.5</v>
      </c>
      <c r="D5" s="3">
        <f>D6+D10+D14+D8</f>
        <v>27864.399999999998</v>
      </c>
      <c r="E5" s="7">
        <f t="shared" si="0"/>
        <v>47.19220249134127</v>
      </c>
      <c r="F5" s="3">
        <f>F6+F10+F14+F8</f>
        <v>24965.399999999998</v>
      </c>
    </row>
    <row r="6" spans="1:6">
      <c r="A6" s="5" t="s">
        <v>4</v>
      </c>
      <c r="B6" s="8" t="s">
        <v>5</v>
      </c>
      <c r="C6" s="3">
        <f>C7</f>
        <v>49486</v>
      </c>
      <c r="D6" s="3">
        <f t="shared" ref="D6" si="1">D7</f>
        <v>22494.799999999999</v>
      </c>
      <c r="E6" s="7">
        <f t="shared" si="0"/>
        <v>45.456896900133373</v>
      </c>
      <c r="F6" s="3">
        <f t="shared" ref="F6" si="2">F7</f>
        <v>21329.1</v>
      </c>
    </row>
    <row r="7" spans="1:6">
      <c r="A7" s="9" t="s">
        <v>6</v>
      </c>
      <c r="B7" s="10" t="s">
        <v>7</v>
      </c>
      <c r="C7" s="11">
        <v>49486</v>
      </c>
      <c r="D7" s="11">
        <v>22494.799999999999</v>
      </c>
      <c r="E7" s="7">
        <f t="shared" si="0"/>
        <v>45.456896900133373</v>
      </c>
      <c r="F7" s="11">
        <v>21329.1</v>
      </c>
    </row>
    <row r="8" spans="1:6" ht="39" thickBot="1">
      <c r="A8" s="5" t="s">
        <v>105</v>
      </c>
      <c r="B8" s="21" t="s">
        <v>106</v>
      </c>
      <c r="C8" s="11">
        <f>C9</f>
        <v>4898.5</v>
      </c>
      <c r="D8" s="11">
        <f t="shared" ref="D8" si="3">D9</f>
        <v>2585.3000000000002</v>
      </c>
      <c r="E8" s="7">
        <f t="shared" si="0"/>
        <v>52.777380830866591</v>
      </c>
      <c r="F8" s="11">
        <f t="shared" ref="F8" si="4">F9</f>
        <v>1483.8</v>
      </c>
    </row>
    <row r="9" spans="1:6" ht="39" thickBot="1">
      <c r="A9" s="40" t="s">
        <v>108</v>
      </c>
      <c r="B9" s="22" t="s">
        <v>107</v>
      </c>
      <c r="C9" s="25">
        <v>4898.5</v>
      </c>
      <c r="D9" s="11">
        <v>2585.3000000000002</v>
      </c>
      <c r="E9" s="7">
        <f t="shared" si="0"/>
        <v>52.777380830866591</v>
      </c>
      <c r="F9" s="11">
        <v>1483.8</v>
      </c>
    </row>
    <row r="10" spans="1:6">
      <c r="A10" s="5" t="s">
        <v>8</v>
      </c>
      <c r="B10" s="8" t="s">
        <v>9</v>
      </c>
      <c r="C10" s="26">
        <f>C11+C12+C13</f>
        <v>3933</v>
      </c>
      <c r="D10" s="26">
        <f t="shared" ref="D10" si="5">D11+D12+D13</f>
        <v>2466.6</v>
      </c>
      <c r="E10" s="7">
        <f t="shared" si="0"/>
        <v>62.715484363081622</v>
      </c>
      <c r="F10" s="26">
        <f t="shared" ref="F10" si="6">F11+F12+F13</f>
        <v>1802.2</v>
      </c>
    </row>
    <row r="11" spans="1:6" ht="32.25" customHeight="1">
      <c r="A11" s="9" t="s">
        <v>10</v>
      </c>
      <c r="B11" s="12" t="s">
        <v>11</v>
      </c>
      <c r="C11" s="11">
        <v>3500</v>
      </c>
      <c r="D11" s="11">
        <v>1702</v>
      </c>
      <c r="E11" s="7">
        <f t="shared" si="0"/>
        <v>48.628571428571426</v>
      </c>
      <c r="F11" s="11">
        <v>1472.9</v>
      </c>
    </row>
    <row r="12" spans="1:6" ht="15" customHeight="1">
      <c r="A12" s="9" t="s">
        <v>12</v>
      </c>
      <c r="B12" s="12" t="s">
        <v>13</v>
      </c>
      <c r="C12" s="11">
        <v>366</v>
      </c>
      <c r="D12" s="11">
        <v>683.2</v>
      </c>
      <c r="E12" s="7">
        <f t="shared" si="0"/>
        <v>186.66666666666666</v>
      </c>
      <c r="F12" s="11">
        <v>292.7</v>
      </c>
    </row>
    <row r="13" spans="1:6" ht="38.25" customHeight="1">
      <c r="A13" s="9" t="s">
        <v>112</v>
      </c>
      <c r="B13" s="12" t="s">
        <v>113</v>
      </c>
      <c r="C13" s="11">
        <v>67</v>
      </c>
      <c r="D13" s="11">
        <v>81.400000000000006</v>
      </c>
      <c r="E13" s="7">
        <f t="shared" si="0"/>
        <v>121.49253731343283</v>
      </c>
      <c r="F13" s="11">
        <v>36.6</v>
      </c>
    </row>
    <row r="14" spans="1:6" ht="18" customHeight="1">
      <c r="A14" s="5" t="s">
        <v>14</v>
      </c>
      <c r="B14" s="4" t="s">
        <v>15</v>
      </c>
      <c r="C14" s="3">
        <v>727</v>
      </c>
      <c r="D14" s="3">
        <v>317.7</v>
      </c>
      <c r="E14" s="7">
        <f t="shared" si="0"/>
        <v>43.70013755158184</v>
      </c>
      <c r="F14" s="3">
        <v>350.3</v>
      </c>
    </row>
    <row r="15" spans="1:6" ht="14.25" customHeight="1">
      <c r="A15" s="5"/>
      <c r="B15" s="4" t="s">
        <v>16</v>
      </c>
      <c r="C15" s="3">
        <f>C16+C17+C18+C19+C20</f>
        <v>15071</v>
      </c>
      <c r="D15" s="3">
        <f>D16+D17+D18+D19+D20+D21</f>
        <v>7372.2</v>
      </c>
      <c r="E15" s="7">
        <f t="shared" si="0"/>
        <v>48.916462079490408</v>
      </c>
      <c r="F15" s="3">
        <f>F16+F17+F18+F19+F20+F21</f>
        <v>3684.7</v>
      </c>
    </row>
    <row r="16" spans="1:6" ht="39.75" customHeight="1">
      <c r="A16" s="5" t="s">
        <v>17</v>
      </c>
      <c r="B16" s="4" t="s">
        <v>18</v>
      </c>
      <c r="C16" s="3">
        <v>6800</v>
      </c>
      <c r="D16" s="3">
        <v>2395.5</v>
      </c>
      <c r="E16" s="7">
        <f t="shared" si="0"/>
        <v>35.227941176470587</v>
      </c>
      <c r="F16" s="3">
        <v>2931.1</v>
      </c>
    </row>
    <row r="17" spans="1:6" ht="33" customHeight="1">
      <c r="A17" s="5" t="s">
        <v>19</v>
      </c>
      <c r="B17" s="4" t="s">
        <v>20</v>
      </c>
      <c r="C17" s="3">
        <v>30</v>
      </c>
      <c r="D17" s="3">
        <v>7.6</v>
      </c>
      <c r="E17" s="7">
        <f t="shared" si="0"/>
        <v>25.333333333333329</v>
      </c>
      <c r="F17" s="3">
        <v>11</v>
      </c>
    </row>
    <row r="18" spans="1:6" ht="27" customHeight="1">
      <c r="A18" s="5" t="s">
        <v>21</v>
      </c>
      <c r="B18" s="4" t="s">
        <v>22</v>
      </c>
      <c r="C18" s="3">
        <v>7500</v>
      </c>
      <c r="D18" s="3">
        <v>4659.3</v>
      </c>
      <c r="E18" s="7">
        <f t="shared" si="0"/>
        <v>62.124000000000002</v>
      </c>
      <c r="F18" s="3">
        <v>495.7</v>
      </c>
    </row>
    <row r="19" spans="1:6" ht="17.25" customHeight="1">
      <c r="A19" s="5" t="s">
        <v>23</v>
      </c>
      <c r="B19" s="4" t="s">
        <v>24</v>
      </c>
      <c r="C19" s="3">
        <v>1</v>
      </c>
      <c r="D19" s="3">
        <v>1.8</v>
      </c>
      <c r="E19" s="7">
        <f t="shared" si="0"/>
        <v>180</v>
      </c>
      <c r="F19" s="3">
        <v>0.4</v>
      </c>
    </row>
    <row r="20" spans="1:6" ht="20.25" customHeight="1">
      <c r="A20" s="5" t="s">
        <v>25</v>
      </c>
      <c r="B20" s="4" t="s">
        <v>26</v>
      </c>
      <c r="C20" s="3">
        <v>740</v>
      </c>
      <c r="D20" s="3">
        <v>268.5</v>
      </c>
      <c r="E20" s="7">
        <f t="shared" si="0"/>
        <v>36.283783783783782</v>
      </c>
      <c r="F20" s="3">
        <v>222.5</v>
      </c>
    </row>
    <row r="21" spans="1:6" ht="20.25" customHeight="1">
      <c r="A21" s="5" t="s">
        <v>141</v>
      </c>
      <c r="B21" s="4" t="s">
        <v>142</v>
      </c>
      <c r="C21" s="3"/>
      <c r="D21" s="3">
        <v>39.5</v>
      </c>
      <c r="E21" s="7"/>
      <c r="F21" s="3">
        <v>24</v>
      </c>
    </row>
    <row r="22" spans="1:6" ht="19.5" customHeight="1">
      <c r="A22" s="13" t="s">
        <v>101</v>
      </c>
      <c r="B22" s="4" t="s">
        <v>102</v>
      </c>
      <c r="C22" s="3">
        <f>C23</f>
        <v>130351.20000000001</v>
      </c>
      <c r="D22" s="3">
        <f>D23+D48</f>
        <v>73952.600000000006</v>
      </c>
      <c r="E22" s="7">
        <f t="shared" si="0"/>
        <v>56.73334806277196</v>
      </c>
      <c r="F22" s="3">
        <f t="shared" ref="F22" si="7">F23+F48</f>
        <v>74860.400000000009</v>
      </c>
    </row>
    <row r="23" spans="1:6" s="2" customFormat="1" ht="29.25" customHeight="1">
      <c r="A23" s="5" t="s">
        <v>27</v>
      </c>
      <c r="B23" s="4" t="s">
        <v>100</v>
      </c>
      <c r="C23" s="3">
        <f>C24+C27+C35+C45</f>
        <v>130351.20000000001</v>
      </c>
      <c r="D23" s="3">
        <f>D24+D27+D35+D45</f>
        <v>73944.800000000003</v>
      </c>
      <c r="E23" s="7">
        <f t="shared" si="0"/>
        <v>56.727364228330842</v>
      </c>
      <c r="F23" s="3">
        <f t="shared" ref="F23" si="8">F24+F27+F35+F45</f>
        <v>74860.400000000009</v>
      </c>
    </row>
    <row r="24" spans="1:6" ht="38.25" customHeight="1">
      <c r="A24" s="13" t="s">
        <v>114</v>
      </c>
      <c r="B24" s="14" t="s">
        <v>28</v>
      </c>
      <c r="C24" s="15">
        <f>C25+C26</f>
        <v>17237</v>
      </c>
      <c r="D24" s="15">
        <f>D25+D26</f>
        <v>9712.2999999999993</v>
      </c>
      <c r="E24" s="7">
        <f t="shared" si="0"/>
        <v>56.345651795556066</v>
      </c>
      <c r="F24" s="15">
        <f>F25+F26</f>
        <v>14634.8</v>
      </c>
    </row>
    <row r="25" spans="1:6" ht="28.5" customHeight="1">
      <c r="A25" s="9" t="s">
        <v>115</v>
      </c>
      <c r="B25" s="12" t="s">
        <v>29</v>
      </c>
      <c r="C25" s="11">
        <v>13127</v>
      </c>
      <c r="D25" s="11">
        <v>7657.3</v>
      </c>
      <c r="E25" s="7">
        <f t="shared" si="0"/>
        <v>58.332444579873545</v>
      </c>
      <c r="F25" s="11">
        <v>7483</v>
      </c>
    </row>
    <row r="26" spans="1:6" ht="44.25" customHeight="1">
      <c r="A26" s="9" t="s">
        <v>131</v>
      </c>
      <c r="B26" s="12" t="s">
        <v>104</v>
      </c>
      <c r="C26" s="11">
        <v>4110</v>
      </c>
      <c r="D26" s="11">
        <v>2055</v>
      </c>
      <c r="E26" s="7">
        <f t="shared" si="0"/>
        <v>50</v>
      </c>
      <c r="F26" s="11">
        <v>7151.8</v>
      </c>
    </row>
    <row r="27" spans="1:6" ht="25.5" customHeight="1">
      <c r="A27" s="13" t="s">
        <v>116</v>
      </c>
      <c r="B27" s="14" t="s">
        <v>30</v>
      </c>
      <c r="C27" s="15">
        <f>C34+C29+C28+C30+C31+C32+C33</f>
        <v>14232.100000000002</v>
      </c>
      <c r="D27" s="15">
        <f>D34+D29+D28+D30+D31+D32+D33</f>
        <v>1849.8</v>
      </c>
      <c r="E27" s="7">
        <f t="shared" si="0"/>
        <v>12.997379164002499</v>
      </c>
      <c r="F27" s="15">
        <f t="shared" ref="F27" si="9">F34+F29+F28+F30+F31+F32+F33</f>
        <v>1369.7</v>
      </c>
    </row>
    <row r="28" spans="1:6" ht="57.75" customHeight="1">
      <c r="A28" s="9" t="s">
        <v>144</v>
      </c>
      <c r="B28" s="12" t="s">
        <v>145</v>
      </c>
      <c r="C28" s="11">
        <v>2188.6999999999998</v>
      </c>
      <c r="D28" s="11"/>
      <c r="E28" s="39"/>
      <c r="F28" s="15"/>
    </row>
    <row r="29" spans="1:6" ht="54" customHeight="1">
      <c r="A29" s="9" t="s">
        <v>133</v>
      </c>
      <c r="B29" s="12" t="s">
        <v>134</v>
      </c>
      <c r="C29" s="11">
        <v>7000</v>
      </c>
      <c r="D29" s="11"/>
      <c r="E29" s="39"/>
      <c r="F29" s="11"/>
    </row>
    <row r="30" spans="1:6" ht="54" customHeight="1">
      <c r="A30" s="9" t="s">
        <v>146</v>
      </c>
      <c r="B30" s="12" t="s">
        <v>147</v>
      </c>
      <c r="C30" s="11">
        <v>361.5</v>
      </c>
      <c r="D30" s="11"/>
      <c r="E30" s="39"/>
      <c r="F30" s="11"/>
    </row>
    <row r="31" spans="1:6" ht="65.25" customHeight="1">
      <c r="A31" s="9" t="s">
        <v>154</v>
      </c>
      <c r="B31" s="12" t="s">
        <v>155</v>
      </c>
      <c r="C31" s="11">
        <v>1595.7</v>
      </c>
      <c r="D31" s="11"/>
      <c r="E31" s="39"/>
      <c r="F31" s="11"/>
    </row>
    <row r="32" spans="1:6" ht="45.75" customHeight="1">
      <c r="A32" s="9" t="s">
        <v>156</v>
      </c>
      <c r="B32" s="12" t="s">
        <v>157</v>
      </c>
      <c r="C32" s="11">
        <v>792.2</v>
      </c>
      <c r="D32" s="11"/>
      <c r="E32" s="39"/>
      <c r="F32" s="27"/>
    </row>
    <row r="33" spans="1:6" ht="27.75" customHeight="1">
      <c r="A33" s="9" t="s">
        <v>143</v>
      </c>
      <c r="B33" s="12" t="s">
        <v>158</v>
      </c>
      <c r="C33" s="11">
        <v>119</v>
      </c>
      <c r="D33" s="11"/>
      <c r="E33" s="39"/>
      <c r="F33" s="11"/>
    </row>
    <row r="34" spans="1:6" ht="14.25" customHeight="1">
      <c r="A34" s="9" t="s">
        <v>117</v>
      </c>
      <c r="B34" s="12" t="s">
        <v>31</v>
      </c>
      <c r="C34" s="11">
        <v>2175</v>
      </c>
      <c r="D34" s="11">
        <v>1849.8</v>
      </c>
      <c r="E34" s="7">
        <f t="shared" si="0"/>
        <v>85.048275862068962</v>
      </c>
      <c r="F34" s="11">
        <v>1369.7</v>
      </c>
    </row>
    <row r="35" spans="1:6" ht="42" customHeight="1">
      <c r="A35" s="13" t="s">
        <v>118</v>
      </c>
      <c r="B35" s="14" t="s">
        <v>32</v>
      </c>
      <c r="C35" s="15">
        <f>C36+C37+C38+C39+C40+C41+C43+C44+C42</f>
        <v>97493.6</v>
      </c>
      <c r="D35" s="15">
        <f t="shared" ref="D35:F35" si="10">D36+D37+D38+D39+D40+D41+D43+D44+D42</f>
        <v>61661.599999999999</v>
      </c>
      <c r="E35" s="7">
        <f t="shared" si="0"/>
        <v>63.246818252685301</v>
      </c>
      <c r="F35" s="15">
        <f t="shared" si="10"/>
        <v>58579.1</v>
      </c>
    </row>
    <row r="36" spans="1:6" ht="24.75" customHeight="1">
      <c r="A36" s="9" t="s">
        <v>119</v>
      </c>
      <c r="B36" s="12" t="s">
        <v>35</v>
      </c>
      <c r="C36" s="11">
        <v>1641.9</v>
      </c>
      <c r="D36" s="11">
        <v>1134.5999999999999</v>
      </c>
      <c r="E36" s="7">
        <f t="shared" si="0"/>
        <v>69.102868627809229</v>
      </c>
      <c r="F36" s="11">
        <v>1096.7</v>
      </c>
    </row>
    <row r="37" spans="1:6" ht="25.5" customHeight="1">
      <c r="A37" s="9" t="s">
        <v>120</v>
      </c>
      <c r="B37" s="12" t="s">
        <v>36</v>
      </c>
      <c r="C37" s="11">
        <v>4020.8</v>
      </c>
      <c r="D37" s="11">
        <v>2322.6999999999998</v>
      </c>
      <c r="E37" s="7">
        <f t="shared" si="0"/>
        <v>57.767111022682052</v>
      </c>
      <c r="F37" s="11">
        <v>2243.1</v>
      </c>
    </row>
    <row r="38" spans="1:6" ht="36.75" customHeight="1">
      <c r="A38" s="9" t="s">
        <v>121</v>
      </c>
      <c r="B38" s="12" t="s">
        <v>37</v>
      </c>
      <c r="C38" s="11">
        <v>3422.8</v>
      </c>
      <c r="D38" s="11">
        <v>1296.0999999999999</v>
      </c>
      <c r="E38" s="7">
        <f t="shared" si="0"/>
        <v>37.86665887577422</v>
      </c>
      <c r="F38" s="11">
        <v>1457.9</v>
      </c>
    </row>
    <row r="39" spans="1:6" ht="42" customHeight="1" thickBot="1">
      <c r="A39" s="9" t="s">
        <v>122</v>
      </c>
      <c r="B39" s="12" t="s">
        <v>38</v>
      </c>
      <c r="C39" s="11">
        <v>709.2</v>
      </c>
      <c r="D39" s="11">
        <v>381</v>
      </c>
      <c r="E39" s="7">
        <f t="shared" si="0"/>
        <v>53.722504230118439</v>
      </c>
      <c r="F39" s="11">
        <v>300.2</v>
      </c>
    </row>
    <row r="40" spans="1:6" ht="67.5" customHeight="1" thickBot="1">
      <c r="A40" s="9" t="s">
        <v>123</v>
      </c>
      <c r="B40" s="20" t="s">
        <v>137</v>
      </c>
      <c r="C40" s="11">
        <v>2596.5</v>
      </c>
      <c r="D40" s="11"/>
      <c r="E40" s="7">
        <f t="shared" si="0"/>
        <v>0</v>
      </c>
      <c r="F40" s="11"/>
    </row>
    <row r="41" spans="1:6" ht="24.75" customHeight="1">
      <c r="A41" s="9" t="s">
        <v>124</v>
      </c>
      <c r="B41" s="12" t="s">
        <v>33</v>
      </c>
      <c r="C41" s="11">
        <v>882.2</v>
      </c>
      <c r="D41" s="11">
        <v>441.1</v>
      </c>
      <c r="E41" s="7">
        <f t="shared" si="0"/>
        <v>50</v>
      </c>
      <c r="F41" s="11">
        <v>344</v>
      </c>
    </row>
    <row r="42" spans="1:6" ht="82.5" customHeight="1">
      <c r="A42" s="9" t="s">
        <v>136</v>
      </c>
      <c r="B42" s="12" t="s">
        <v>138</v>
      </c>
      <c r="C42" s="11">
        <v>4</v>
      </c>
      <c r="D42" s="11">
        <v>4</v>
      </c>
      <c r="E42" s="7">
        <f t="shared" si="0"/>
        <v>100</v>
      </c>
      <c r="F42" s="11">
        <v>38</v>
      </c>
    </row>
    <row r="43" spans="1:6" ht="54.75" customHeight="1">
      <c r="A43" s="9" t="s">
        <v>125</v>
      </c>
      <c r="B43" s="12" t="s">
        <v>34</v>
      </c>
      <c r="C43" s="11">
        <v>318.60000000000002</v>
      </c>
      <c r="D43" s="11">
        <v>51</v>
      </c>
      <c r="E43" s="7">
        <f t="shared" si="0"/>
        <v>16.007532956685498</v>
      </c>
      <c r="F43" s="11">
        <v>49.1</v>
      </c>
    </row>
    <row r="44" spans="1:6">
      <c r="A44" s="9" t="s">
        <v>126</v>
      </c>
      <c r="B44" s="12" t="s">
        <v>39</v>
      </c>
      <c r="C44" s="11">
        <v>83897.600000000006</v>
      </c>
      <c r="D44" s="11">
        <v>56031.1</v>
      </c>
      <c r="E44" s="7">
        <f t="shared" si="0"/>
        <v>66.785104699061705</v>
      </c>
      <c r="F44" s="11">
        <v>53050.1</v>
      </c>
    </row>
    <row r="45" spans="1:6" ht="14.25" customHeight="1">
      <c r="A45" s="13" t="s">
        <v>132</v>
      </c>
      <c r="B45" s="14" t="s">
        <v>40</v>
      </c>
      <c r="C45" s="15">
        <f>C46+C47</f>
        <v>1388.5</v>
      </c>
      <c r="D45" s="15">
        <f>D46+D47</f>
        <v>721.1</v>
      </c>
      <c r="E45" s="7">
        <f t="shared" si="0"/>
        <v>51.933741447605328</v>
      </c>
      <c r="F45" s="15">
        <f>F46+F47</f>
        <v>276.8</v>
      </c>
    </row>
    <row r="46" spans="1:6" s="2" customFormat="1" ht="78" customHeight="1">
      <c r="A46" s="9" t="s">
        <v>127</v>
      </c>
      <c r="B46" s="12" t="s">
        <v>98</v>
      </c>
      <c r="C46" s="11">
        <v>363.5</v>
      </c>
      <c r="D46" s="11">
        <v>4</v>
      </c>
      <c r="E46" s="7">
        <f t="shared" si="0"/>
        <v>1.1004126547455295</v>
      </c>
      <c r="F46" s="11"/>
    </row>
    <row r="47" spans="1:6" s="2" customFormat="1" ht="31.5" customHeight="1">
      <c r="A47" s="9" t="s">
        <v>128</v>
      </c>
      <c r="B47" s="12" t="s">
        <v>99</v>
      </c>
      <c r="C47" s="11">
        <v>1025</v>
      </c>
      <c r="D47" s="11">
        <v>717.1</v>
      </c>
      <c r="E47" s="7">
        <f t="shared" si="0"/>
        <v>69.960975609756105</v>
      </c>
      <c r="F47" s="11">
        <v>276.8</v>
      </c>
    </row>
    <row r="48" spans="1:6" s="2" customFormat="1" ht="55.5" customHeight="1">
      <c r="A48" s="13" t="s">
        <v>110</v>
      </c>
      <c r="B48" s="14" t="s">
        <v>111</v>
      </c>
      <c r="C48" s="11"/>
      <c r="D48" s="11">
        <v>7.8</v>
      </c>
      <c r="E48" s="7"/>
      <c r="F48" s="11"/>
    </row>
    <row r="49" spans="1:6" ht="16.5" customHeight="1">
      <c r="A49" s="3"/>
      <c r="B49" s="4" t="s">
        <v>41</v>
      </c>
      <c r="C49" s="3">
        <f>C4+C22</f>
        <v>204466.7</v>
      </c>
      <c r="D49" s="3">
        <f>D4+D22</f>
        <v>109189.20000000001</v>
      </c>
      <c r="E49" s="7">
        <f t="shared" si="0"/>
        <v>53.401947603203851</v>
      </c>
      <c r="F49" s="24">
        <f>F4+F22</f>
        <v>103510.5</v>
      </c>
    </row>
  </sheetData>
  <mergeCells count="7">
    <mergeCell ref="F2:F3"/>
    <mergeCell ref="A1:E1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A28" workbookViewId="0">
      <selection activeCell="D24" sqref="D24:E28"/>
    </sheetView>
  </sheetViews>
  <sheetFormatPr defaultRowHeight="15"/>
  <cols>
    <col min="1" max="1" width="35" customWidth="1"/>
    <col min="2" max="2" width="6.28515625" customWidth="1"/>
    <col min="3" max="3" width="5.42578125" customWidth="1"/>
    <col min="4" max="4" width="11.140625" customWidth="1"/>
    <col min="5" max="5" width="10.85546875" customWidth="1"/>
    <col min="7" max="7" width="11.5703125" customWidth="1"/>
  </cols>
  <sheetData>
    <row r="1" spans="1:7">
      <c r="A1" s="50" t="s">
        <v>152</v>
      </c>
      <c r="B1" s="50"/>
      <c r="C1" s="50"/>
      <c r="D1" s="50"/>
      <c r="E1" s="50"/>
      <c r="F1" s="50"/>
      <c r="G1" s="16"/>
    </row>
    <row r="2" spans="1:7">
      <c r="A2" s="50"/>
      <c r="B2" s="50"/>
      <c r="C2" s="50"/>
      <c r="D2" s="50"/>
      <c r="E2" s="50"/>
      <c r="F2" s="50"/>
      <c r="G2" s="16"/>
    </row>
    <row r="3" spans="1:7" ht="49.5" customHeight="1">
      <c r="A3" s="28" t="s">
        <v>42</v>
      </c>
      <c r="B3" s="28" t="s">
        <v>43</v>
      </c>
      <c r="C3" s="28" t="s">
        <v>44</v>
      </c>
      <c r="D3" s="29" t="s">
        <v>103</v>
      </c>
      <c r="E3" s="29" t="s">
        <v>150</v>
      </c>
      <c r="F3" s="30" t="s">
        <v>45</v>
      </c>
      <c r="G3" s="42" t="s">
        <v>153</v>
      </c>
    </row>
    <row r="4" spans="1:7" ht="13.5" customHeight="1">
      <c r="A4" s="17" t="s">
        <v>46</v>
      </c>
      <c r="B4" s="18" t="s">
        <v>47</v>
      </c>
      <c r="C4" s="18" t="s">
        <v>93</v>
      </c>
      <c r="D4" s="33">
        <f>D5+D6+D7+D9+D10+D11+D8</f>
        <v>22408.1</v>
      </c>
      <c r="E4" s="33">
        <f>E5+E6+E7+E9+E10+E11+E8</f>
        <v>10444</v>
      </c>
      <c r="F4" s="34">
        <f t="shared" ref="F4:F44" si="0">E4/D4*100</f>
        <v>46.6081461614327</v>
      </c>
      <c r="G4" s="33">
        <f>G5+G6+G7+G9+G10+G11+G8</f>
        <v>10161.200000000001</v>
      </c>
    </row>
    <row r="5" spans="1:7" ht="41.25" customHeight="1">
      <c r="A5" s="23" t="s">
        <v>48</v>
      </c>
      <c r="B5" s="19" t="s">
        <v>47</v>
      </c>
      <c r="C5" s="19" t="s">
        <v>49</v>
      </c>
      <c r="D5" s="35">
        <v>1151</v>
      </c>
      <c r="E5" s="35">
        <v>517.6</v>
      </c>
      <c r="F5" s="41">
        <f t="shared" si="0"/>
        <v>44.969591659426591</v>
      </c>
      <c r="G5" s="35">
        <v>564.79999999999995</v>
      </c>
    </row>
    <row r="6" spans="1:7" ht="37.5" customHeight="1">
      <c r="A6" s="23" t="s">
        <v>50</v>
      </c>
      <c r="B6" s="19" t="s">
        <v>47</v>
      </c>
      <c r="C6" s="19" t="s">
        <v>51</v>
      </c>
      <c r="D6" s="35">
        <v>456</v>
      </c>
      <c r="E6" s="35">
        <v>230.5</v>
      </c>
      <c r="F6" s="41">
        <f t="shared" si="0"/>
        <v>50.548245614035089</v>
      </c>
      <c r="G6" s="35">
        <v>195</v>
      </c>
    </row>
    <row r="7" spans="1:7" ht="24.75" customHeight="1">
      <c r="A7" s="23" t="s">
        <v>52</v>
      </c>
      <c r="B7" s="19" t="s">
        <v>47</v>
      </c>
      <c r="C7" s="19" t="s">
        <v>53</v>
      </c>
      <c r="D7" s="35">
        <v>15407</v>
      </c>
      <c r="E7" s="35">
        <v>7269.1</v>
      </c>
      <c r="F7" s="41">
        <f t="shared" si="0"/>
        <v>47.180502369053031</v>
      </c>
      <c r="G7" s="35">
        <v>6999</v>
      </c>
    </row>
    <row r="8" spans="1:7" ht="17.25" customHeight="1">
      <c r="A8" s="23" t="s">
        <v>135</v>
      </c>
      <c r="B8" s="19" t="s">
        <v>47</v>
      </c>
      <c r="C8" s="19" t="s">
        <v>61</v>
      </c>
      <c r="D8" s="35">
        <v>4</v>
      </c>
      <c r="E8" s="35">
        <v>1.3</v>
      </c>
      <c r="F8" s="41">
        <f t="shared" si="0"/>
        <v>32.5</v>
      </c>
      <c r="G8" s="35">
        <v>19.2</v>
      </c>
    </row>
    <row r="9" spans="1:7" ht="39" customHeight="1">
      <c r="A9" s="23" t="s">
        <v>54</v>
      </c>
      <c r="B9" s="19" t="s">
        <v>47</v>
      </c>
      <c r="C9" s="19" t="s">
        <v>55</v>
      </c>
      <c r="D9" s="35">
        <v>3352</v>
      </c>
      <c r="E9" s="35">
        <v>1594.6</v>
      </c>
      <c r="F9" s="41">
        <f t="shared" si="0"/>
        <v>47.571599045346055</v>
      </c>
      <c r="G9" s="35">
        <v>1801.5</v>
      </c>
    </row>
    <row r="10" spans="1:7" ht="15" customHeight="1">
      <c r="A10" s="23" t="s">
        <v>56</v>
      </c>
      <c r="B10" s="19" t="s">
        <v>47</v>
      </c>
      <c r="C10" s="19" t="s">
        <v>84</v>
      </c>
      <c r="D10" s="35">
        <v>100</v>
      </c>
      <c r="E10" s="35"/>
      <c r="F10" s="41">
        <f t="shared" si="0"/>
        <v>0</v>
      </c>
      <c r="G10" s="35"/>
    </row>
    <row r="11" spans="1:7" ht="13.5" customHeight="1">
      <c r="A11" s="23" t="s">
        <v>58</v>
      </c>
      <c r="B11" s="19" t="s">
        <v>47</v>
      </c>
      <c r="C11" s="19" t="s">
        <v>89</v>
      </c>
      <c r="D11" s="35">
        <v>1938.1</v>
      </c>
      <c r="E11" s="35">
        <v>830.9</v>
      </c>
      <c r="F11" s="41">
        <f t="shared" si="0"/>
        <v>42.871884835663792</v>
      </c>
      <c r="G11" s="35">
        <v>581.70000000000005</v>
      </c>
    </row>
    <row r="12" spans="1:7" s="1" customFormat="1" ht="15.75" customHeight="1">
      <c r="A12" s="17" t="s">
        <v>90</v>
      </c>
      <c r="B12" s="18" t="s">
        <v>49</v>
      </c>
      <c r="C12" s="18" t="s">
        <v>93</v>
      </c>
      <c r="D12" s="36">
        <f>D13</f>
        <v>882.2</v>
      </c>
      <c r="E12" s="36">
        <f t="shared" ref="E12" si="1">E13</f>
        <v>441.1</v>
      </c>
      <c r="F12" s="34">
        <f t="shared" si="0"/>
        <v>50</v>
      </c>
      <c r="G12" s="36">
        <f t="shared" ref="G12" si="2">G13</f>
        <v>344.1</v>
      </c>
    </row>
    <row r="13" spans="1:7" ht="16.5" customHeight="1">
      <c r="A13" s="23" t="s">
        <v>91</v>
      </c>
      <c r="B13" s="19" t="s">
        <v>49</v>
      </c>
      <c r="C13" s="19" t="s">
        <v>51</v>
      </c>
      <c r="D13" s="35">
        <v>882.2</v>
      </c>
      <c r="E13" s="35">
        <v>441.1</v>
      </c>
      <c r="F13" s="41">
        <f t="shared" si="0"/>
        <v>50</v>
      </c>
      <c r="G13" s="36">
        <v>344.1</v>
      </c>
    </row>
    <row r="14" spans="1:7" ht="12.75" customHeight="1">
      <c r="A14" s="17" t="s">
        <v>60</v>
      </c>
      <c r="B14" s="18" t="s">
        <v>53</v>
      </c>
      <c r="C14" s="18" t="s">
        <v>93</v>
      </c>
      <c r="D14" s="36">
        <f>D16+D18+D17+D15</f>
        <v>16208.8</v>
      </c>
      <c r="E14" s="36">
        <f>E16+E18+E17+E15</f>
        <v>2078.4</v>
      </c>
      <c r="F14" s="34">
        <f t="shared" si="0"/>
        <v>12.822664231775333</v>
      </c>
      <c r="G14" s="36">
        <f>G15+G17+G16+G18</f>
        <v>2173.3000000000002</v>
      </c>
    </row>
    <row r="15" spans="1:7" ht="12.75" customHeight="1">
      <c r="A15" s="23" t="s">
        <v>139</v>
      </c>
      <c r="B15" s="18" t="s">
        <v>53</v>
      </c>
      <c r="C15" s="18" t="s">
        <v>61</v>
      </c>
      <c r="D15" s="35">
        <v>256</v>
      </c>
      <c r="E15" s="35"/>
      <c r="F15" s="34"/>
      <c r="G15" s="35"/>
    </row>
    <row r="16" spans="1:7" ht="13.5" customHeight="1">
      <c r="A16" s="19" t="s">
        <v>62</v>
      </c>
      <c r="B16" s="19" t="s">
        <v>53</v>
      </c>
      <c r="C16" s="19" t="s">
        <v>63</v>
      </c>
      <c r="D16" s="35">
        <v>1492</v>
      </c>
      <c r="E16" s="35">
        <v>724.5</v>
      </c>
      <c r="F16" s="41">
        <f t="shared" si="0"/>
        <v>48.558981233243969</v>
      </c>
      <c r="G16" s="35">
        <v>682.4</v>
      </c>
    </row>
    <row r="17" spans="1:7" ht="13.5" customHeight="1">
      <c r="A17" s="19" t="s">
        <v>97</v>
      </c>
      <c r="B17" s="19" t="s">
        <v>53</v>
      </c>
      <c r="C17" s="19" t="s">
        <v>73</v>
      </c>
      <c r="D17" s="35">
        <v>14145.8</v>
      </c>
      <c r="E17" s="35">
        <v>1153.9000000000001</v>
      </c>
      <c r="F17" s="41"/>
      <c r="G17" s="35">
        <v>1390.9</v>
      </c>
    </row>
    <row r="18" spans="1:7" ht="28.5" customHeight="1">
      <c r="A18" s="19" t="s">
        <v>64</v>
      </c>
      <c r="B18" s="19" t="s">
        <v>53</v>
      </c>
      <c r="C18" s="19" t="s">
        <v>57</v>
      </c>
      <c r="D18" s="35">
        <v>315</v>
      </c>
      <c r="E18" s="35">
        <v>200</v>
      </c>
      <c r="F18" s="41">
        <f t="shared" si="0"/>
        <v>63.492063492063487</v>
      </c>
      <c r="G18" s="35">
        <v>100</v>
      </c>
    </row>
    <row r="19" spans="1:7" ht="15" customHeight="1">
      <c r="A19" s="18" t="s">
        <v>65</v>
      </c>
      <c r="B19" s="18" t="s">
        <v>61</v>
      </c>
      <c r="C19" s="18" t="s">
        <v>93</v>
      </c>
      <c r="D19" s="36">
        <f>D20+D21+D22</f>
        <v>1995</v>
      </c>
      <c r="E19" s="36">
        <f>E20+E21+E22</f>
        <v>1022.7</v>
      </c>
      <c r="F19" s="34">
        <f t="shared" si="0"/>
        <v>51.263157894736842</v>
      </c>
      <c r="G19" s="35">
        <f>G21+G20</f>
        <v>269.5</v>
      </c>
    </row>
    <row r="20" spans="1:7" s="2" customFormat="1" ht="15" customHeight="1">
      <c r="A20" s="19" t="s">
        <v>96</v>
      </c>
      <c r="B20" s="19" t="s">
        <v>61</v>
      </c>
      <c r="C20" s="19" t="s">
        <v>47</v>
      </c>
      <c r="D20" s="35">
        <v>100</v>
      </c>
      <c r="E20" s="35">
        <v>25.7</v>
      </c>
      <c r="F20" s="41">
        <f t="shared" si="0"/>
        <v>25.7</v>
      </c>
      <c r="G20" s="35">
        <v>24.5</v>
      </c>
    </row>
    <row r="21" spans="1:7" ht="13.5" customHeight="1">
      <c r="A21" s="19" t="s">
        <v>66</v>
      </c>
      <c r="B21" s="19" t="s">
        <v>61</v>
      </c>
      <c r="C21" s="19" t="s">
        <v>49</v>
      </c>
      <c r="D21" s="35">
        <v>1795</v>
      </c>
      <c r="E21" s="35">
        <v>897</v>
      </c>
      <c r="F21" s="41">
        <f t="shared" si="0"/>
        <v>49.97214484679666</v>
      </c>
      <c r="G21" s="35">
        <v>245</v>
      </c>
    </row>
    <row r="22" spans="1:7" ht="13.5" customHeight="1">
      <c r="A22" s="19" t="s">
        <v>140</v>
      </c>
      <c r="B22" s="19" t="s">
        <v>61</v>
      </c>
      <c r="C22" s="19" t="s">
        <v>51</v>
      </c>
      <c r="D22" s="35">
        <v>100</v>
      </c>
      <c r="E22" s="35">
        <v>100</v>
      </c>
      <c r="F22" s="41">
        <f t="shared" si="0"/>
        <v>100</v>
      </c>
      <c r="G22" s="36"/>
    </row>
    <row r="23" spans="1:7" ht="14.25" customHeight="1">
      <c r="A23" s="18" t="s">
        <v>67</v>
      </c>
      <c r="B23" s="18" t="s">
        <v>68</v>
      </c>
      <c r="C23" s="18" t="s">
        <v>93</v>
      </c>
      <c r="D23" s="36">
        <f>D24+D25+D27+D28+D26</f>
        <v>147695.79999999999</v>
      </c>
      <c r="E23" s="36">
        <f>E24+E25+E27+E28+E26</f>
        <v>81507.3</v>
      </c>
      <c r="F23" s="34">
        <f t="shared" si="0"/>
        <v>55.185929457709705</v>
      </c>
      <c r="G23" s="36">
        <f>G24+G25+G27+G28+G26</f>
        <v>81364.799999999988</v>
      </c>
    </row>
    <row r="24" spans="1:7" ht="15" customHeight="1">
      <c r="A24" s="19" t="s">
        <v>69</v>
      </c>
      <c r="B24" s="19" t="s">
        <v>68</v>
      </c>
      <c r="C24" s="19" t="s">
        <v>47</v>
      </c>
      <c r="D24" s="35">
        <v>20497.900000000001</v>
      </c>
      <c r="E24" s="37">
        <v>9768.9</v>
      </c>
      <c r="F24" s="41">
        <f t="shared" si="0"/>
        <v>47.658052776138035</v>
      </c>
      <c r="G24" s="37">
        <v>8205.5</v>
      </c>
    </row>
    <row r="25" spans="1:7" ht="14.25" customHeight="1">
      <c r="A25" s="19" t="s">
        <v>70</v>
      </c>
      <c r="B25" s="19" t="s">
        <v>68</v>
      </c>
      <c r="C25" s="19" t="s">
        <v>49</v>
      </c>
      <c r="D25" s="35">
        <v>113476</v>
      </c>
      <c r="E25" s="37">
        <v>63447.8</v>
      </c>
      <c r="F25" s="41">
        <f t="shared" si="0"/>
        <v>55.912968380979244</v>
      </c>
      <c r="G25" s="37">
        <v>65789.899999999994</v>
      </c>
    </row>
    <row r="26" spans="1:7" ht="12" customHeight="1">
      <c r="A26" s="19" t="s">
        <v>129</v>
      </c>
      <c r="B26" s="19" t="s">
        <v>68</v>
      </c>
      <c r="C26" s="19" t="s">
        <v>51</v>
      </c>
      <c r="D26" s="35">
        <v>9316</v>
      </c>
      <c r="E26" s="37">
        <v>6355</v>
      </c>
      <c r="F26" s="41"/>
      <c r="G26" s="37">
        <v>5479.7</v>
      </c>
    </row>
    <row r="27" spans="1:7" ht="24" customHeight="1">
      <c r="A27" s="19" t="s">
        <v>71</v>
      </c>
      <c r="B27" s="19" t="s">
        <v>68</v>
      </c>
      <c r="C27" s="19" t="s">
        <v>68</v>
      </c>
      <c r="D27" s="35">
        <v>960.9</v>
      </c>
      <c r="E27" s="37">
        <v>231.3</v>
      </c>
      <c r="F27" s="41">
        <f t="shared" si="0"/>
        <v>24.071183265688418</v>
      </c>
      <c r="G27" s="37">
        <v>208.2</v>
      </c>
    </row>
    <row r="28" spans="1:7" ht="15" customHeight="1">
      <c r="A28" s="19" t="s">
        <v>72</v>
      </c>
      <c r="B28" s="19" t="s">
        <v>68</v>
      </c>
      <c r="C28" s="19" t="s">
        <v>73</v>
      </c>
      <c r="D28" s="35">
        <v>3445</v>
      </c>
      <c r="E28" s="35">
        <v>1704.3</v>
      </c>
      <c r="F28" s="41">
        <f t="shared" si="0"/>
        <v>49.471698113207545</v>
      </c>
      <c r="G28" s="35">
        <v>1681.5</v>
      </c>
    </row>
    <row r="29" spans="1:7" ht="15" customHeight="1">
      <c r="A29" s="18" t="s">
        <v>92</v>
      </c>
      <c r="B29" s="18" t="s">
        <v>63</v>
      </c>
      <c r="C29" s="18" t="s">
        <v>93</v>
      </c>
      <c r="D29" s="36">
        <f>D30</f>
        <v>6745</v>
      </c>
      <c r="E29" s="36">
        <f t="shared" ref="E29" si="3">E30</f>
        <v>3953.8</v>
      </c>
      <c r="F29" s="34">
        <f t="shared" si="0"/>
        <v>58.618235730170497</v>
      </c>
      <c r="G29" s="36">
        <f t="shared" ref="G29" si="4">G30</f>
        <v>3950.7</v>
      </c>
    </row>
    <row r="30" spans="1:7">
      <c r="A30" s="19" t="s">
        <v>74</v>
      </c>
      <c r="B30" s="19" t="s">
        <v>63</v>
      </c>
      <c r="C30" s="19" t="s">
        <v>47</v>
      </c>
      <c r="D30" s="35">
        <v>6745</v>
      </c>
      <c r="E30" s="37">
        <v>3953.8</v>
      </c>
      <c r="F30" s="41">
        <f t="shared" si="0"/>
        <v>58.618235730170497</v>
      </c>
      <c r="G30" s="37">
        <v>3950.7</v>
      </c>
    </row>
    <row r="31" spans="1:7" ht="15" customHeight="1">
      <c r="A31" s="18" t="s">
        <v>77</v>
      </c>
      <c r="B31" s="18" t="s">
        <v>78</v>
      </c>
      <c r="C31" s="18" t="s">
        <v>93</v>
      </c>
      <c r="D31" s="36">
        <f>D32+D33+D34+D35</f>
        <v>9394.1999999999989</v>
      </c>
      <c r="E31" s="36">
        <f t="shared" ref="E31" si="5">E32+E33+E34+E35</f>
        <v>2053</v>
      </c>
      <c r="F31" s="34">
        <f t="shared" si="0"/>
        <v>21.853909859274875</v>
      </c>
      <c r="G31" s="36">
        <f t="shared" ref="G31" si="6">G32+G33+G34+G35</f>
        <v>2185.8999999999996</v>
      </c>
    </row>
    <row r="32" spans="1:7" ht="12.75" customHeight="1">
      <c r="A32" s="19" t="s">
        <v>79</v>
      </c>
      <c r="B32" s="19" t="s">
        <v>78</v>
      </c>
      <c r="C32" s="19" t="s">
        <v>47</v>
      </c>
      <c r="D32" s="35">
        <v>450</v>
      </c>
      <c r="E32" s="35">
        <v>187.9</v>
      </c>
      <c r="F32" s="41">
        <f t="shared" si="0"/>
        <v>41.75555555555556</v>
      </c>
      <c r="G32" s="35">
        <v>210.6</v>
      </c>
    </row>
    <row r="33" spans="1:7" ht="15.75" customHeight="1">
      <c r="A33" s="19" t="s">
        <v>80</v>
      </c>
      <c r="B33" s="19" t="s">
        <v>78</v>
      </c>
      <c r="C33" s="19" t="s">
        <v>51</v>
      </c>
      <c r="D33" s="35">
        <v>100</v>
      </c>
      <c r="E33" s="35">
        <v>24</v>
      </c>
      <c r="F33" s="41">
        <f t="shared" si="0"/>
        <v>24</v>
      </c>
      <c r="G33" s="35">
        <v>42</v>
      </c>
    </row>
    <row r="34" spans="1:7" ht="12.75" customHeight="1">
      <c r="A34" s="19" t="s">
        <v>81</v>
      </c>
      <c r="B34" s="19" t="s">
        <v>78</v>
      </c>
      <c r="C34" s="19" t="s">
        <v>53</v>
      </c>
      <c r="D34" s="35">
        <v>8289.2999999999993</v>
      </c>
      <c r="E34" s="37">
        <v>1530</v>
      </c>
      <c r="F34" s="41">
        <f t="shared" si="0"/>
        <v>18.457529586334193</v>
      </c>
      <c r="G34" s="37">
        <v>1700.8</v>
      </c>
    </row>
    <row r="35" spans="1:7" ht="30" customHeight="1">
      <c r="A35" s="19" t="s">
        <v>82</v>
      </c>
      <c r="B35" s="19" t="s">
        <v>78</v>
      </c>
      <c r="C35" s="19" t="s">
        <v>55</v>
      </c>
      <c r="D35" s="35">
        <v>554.9</v>
      </c>
      <c r="E35" s="35">
        <v>311.10000000000002</v>
      </c>
      <c r="F35" s="41">
        <f t="shared" si="0"/>
        <v>56.064155703730414</v>
      </c>
      <c r="G35" s="35">
        <v>232.5</v>
      </c>
    </row>
    <row r="36" spans="1:7" s="1" customFormat="1" ht="15.75" customHeight="1">
      <c r="A36" s="18" t="s">
        <v>76</v>
      </c>
      <c r="B36" s="18" t="s">
        <v>84</v>
      </c>
      <c r="C36" s="18" t="s">
        <v>93</v>
      </c>
      <c r="D36" s="36">
        <f>D37</f>
        <v>300</v>
      </c>
      <c r="E36" s="36">
        <f t="shared" ref="E36" si="7">E37</f>
        <v>218</v>
      </c>
      <c r="F36" s="34">
        <f t="shared" si="0"/>
        <v>72.666666666666671</v>
      </c>
      <c r="G36" s="36">
        <f t="shared" ref="G36" si="8">G37</f>
        <v>245.4</v>
      </c>
    </row>
    <row r="37" spans="1:7" ht="12" customHeight="1">
      <c r="A37" s="19" t="s">
        <v>94</v>
      </c>
      <c r="B37" s="19" t="s">
        <v>84</v>
      </c>
      <c r="C37" s="19" t="s">
        <v>49</v>
      </c>
      <c r="D37" s="35">
        <v>300</v>
      </c>
      <c r="E37" s="35">
        <v>218</v>
      </c>
      <c r="F37" s="41">
        <f t="shared" si="0"/>
        <v>72.666666666666671</v>
      </c>
      <c r="G37" s="35">
        <v>245.4</v>
      </c>
    </row>
    <row r="38" spans="1:7" s="1" customFormat="1" ht="15.75" customHeight="1">
      <c r="A38" s="18" t="s">
        <v>95</v>
      </c>
      <c r="B38" s="18" t="s">
        <v>57</v>
      </c>
      <c r="C38" s="18" t="s">
        <v>93</v>
      </c>
      <c r="D38" s="36">
        <f>D39</f>
        <v>677</v>
      </c>
      <c r="E38" s="36">
        <f t="shared" ref="E38" si="9">E39</f>
        <v>331.7</v>
      </c>
      <c r="F38" s="34">
        <f t="shared" si="0"/>
        <v>48.995568685376661</v>
      </c>
      <c r="G38" s="36">
        <f t="shared" ref="G38" si="10">G39</f>
        <v>665.9</v>
      </c>
    </row>
    <row r="39" spans="1:7" ht="16.5" customHeight="1">
      <c r="A39" s="19" t="s">
        <v>75</v>
      </c>
      <c r="B39" s="19" t="s">
        <v>57</v>
      </c>
      <c r="C39" s="19" t="s">
        <v>47</v>
      </c>
      <c r="D39" s="35">
        <v>677</v>
      </c>
      <c r="E39" s="35">
        <v>331.7</v>
      </c>
      <c r="F39" s="41">
        <f t="shared" si="0"/>
        <v>48.995568685376661</v>
      </c>
      <c r="G39" s="35">
        <v>665.9</v>
      </c>
    </row>
    <row r="40" spans="1:7" ht="15.75" customHeight="1">
      <c r="A40" s="18" t="s">
        <v>83</v>
      </c>
      <c r="B40" s="18" t="s">
        <v>59</v>
      </c>
      <c r="C40" s="18" t="s">
        <v>93</v>
      </c>
      <c r="D40" s="36">
        <f>D41+D43+D42</f>
        <v>2887.8</v>
      </c>
      <c r="E40" s="36">
        <f>E41+E43+E42</f>
        <v>1720.9</v>
      </c>
      <c r="F40" s="34">
        <f t="shared" si="0"/>
        <v>59.59207701364361</v>
      </c>
      <c r="G40" s="36">
        <f t="shared" ref="G40" si="11">G41</f>
        <v>1524.9</v>
      </c>
    </row>
    <row r="41" spans="1:7" ht="16.5" customHeight="1">
      <c r="A41" s="19" t="s">
        <v>85</v>
      </c>
      <c r="B41" s="19" t="s">
        <v>59</v>
      </c>
      <c r="C41" s="19" t="s">
        <v>47</v>
      </c>
      <c r="D41" s="35">
        <v>2647.8</v>
      </c>
      <c r="E41" s="35">
        <v>1544.9</v>
      </c>
      <c r="F41" s="41">
        <f t="shared" si="0"/>
        <v>58.346551854369665</v>
      </c>
      <c r="G41" s="35">
        <v>1524.9</v>
      </c>
    </row>
    <row r="42" spans="1:7" ht="16.5" customHeight="1">
      <c r="A42" s="19" t="s">
        <v>148</v>
      </c>
      <c r="B42" s="19" t="s">
        <v>59</v>
      </c>
      <c r="C42" s="19" t="s">
        <v>49</v>
      </c>
      <c r="D42" s="35">
        <v>200</v>
      </c>
      <c r="E42" s="35">
        <v>176</v>
      </c>
      <c r="F42" s="41">
        <f t="shared" si="0"/>
        <v>88</v>
      </c>
      <c r="G42" s="36">
        <f>G43+G44</f>
        <v>103756.89999999997</v>
      </c>
    </row>
    <row r="43" spans="1:7" ht="25.5" customHeight="1">
      <c r="A43" s="19" t="s">
        <v>109</v>
      </c>
      <c r="B43" s="19" t="s">
        <v>59</v>
      </c>
      <c r="C43" s="19" t="s">
        <v>51</v>
      </c>
      <c r="D43" s="35">
        <v>40</v>
      </c>
      <c r="E43" s="35"/>
      <c r="F43" s="41">
        <f t="shared" si="0"/>
        <v>0</v>
      </c>
      <c r="G43" s="35">
        <v>871.2</v>
      </c>
    </row>
    <row r="44" spans="1:7" ht="14.25" customHeight="1">
      <c r="A44" s="17" t="s">
        <v>86</v>
      </c>
      <c r="B44" s="18"/>
      <c r="C44" s="18"/>
      <c r="D44" s="36">
        <f>D4+D12+D14+D19+D23+D29+D31+D36+D38+D40</f>
        <v>209193.9</v>
      </c>
      <c r="E44" s="36">
        <f>E4+E12+E14+E19+E23+E29+E31+E36+E38+E40</f>
        <v>103770.9</v>
      </c>
      <c r="F44" s="41">
        <f t="shared" si="0"/>
        <v>49.605127109346874</v>
      </c>
      <c r="G44" s="36">
        <f t="shared" ref="G44" si="12">G4+G12+G14+G19+G23+G29+G31+G36+G38+G40</f>
        <v>102885.69999999997</v>
      </c>
    </row>
    <row r="45" spans="1:7" ht="12.75" customHeight="1">
      <c r="A45" s="17" t="s">
        <v>87</v>
      </c>
      <c r="B45" s="17"/>
      <c r="C45" s="17"/>
      <c r="D45" s="36">
        <v>-4727.2</v>
      </c>
      <c r="E45" s="36">
        <v>5418.3</v>
      </c>
      <c r="F45" s="33"/>
      <c r="G45" s="38">
        <v>624.79999999999995</v>
      </c>
    </row>
    <row r="46" spans="1:7">
      <c r="A46" s="51" t="s">
        <v>88</v>
      </c>
      <c r="B46" s="51"/>
      <c r="C46" s="51"/>
      <c r="D46" s="51"/>
      <c r="E46" s="51"/>
      <c r="F46" s="51"/>
      <c r="G46" s="31"/>
    </row>
    <row r="47" spans="1:7">
      <c r="A47" s="51"/>
      <c r="B47" s="51"/>
      <c r="C47" s="51"/>
      <c r="D47" s="51"/>
      <c r="E47" s="51"/>
      <c r="F47" s="51"/>
      <c r="G47" s="31"/>
    </row>
    <row r="48" spans="1:7">
      <c r="A48" s="32"/>
      <c r="B48" s="32"/>
      <c r="C48" s="32"/>
      <c r="D48" s="32"/>
      <c r="E48" s="32"/>
      <c r="F48" s="32"/>
      <c r="G48" s="32"/>
    </row>
  </sheetData>
  <mergeCells count="3">
    <mergeCell ref="A1:F2"/>
    <mergeCell ref="A46:F46"/>
    <mergeCell ref="A47:F47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 рб 1 пол.</vt:lpstr>
      <vt:lpstr>расх. рб 1 пол.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2019-07-08T14:49:24Z</cp:lastPrinted>
  <dcterms:created xsi:type="dcterms:W3CDTF">2011-04-06T12:51:21Z</dcterms:created>
  <dcterms:modified xsi:type="dcterms:W3CDTF">2019-07-09T13:17:03Z</dcterms:modified>
</cp:coreProperties>
</file>